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40" windowWidth="18975" windowHeight="8265"/>
  </bookViews>
  <sheets>
    <sheet name="I полугодие 2019" sheetId="1" r:id="rId1"/>
    <sheet name="Лист2" sheetId="2" r:id="rId2"/>
    <sheet name="Лист3" sheetId="3" r:id="rId3"/>
  </sheets>
  <definedNames>
    <definedName name="_xlnm.Print_Titles" localSheetId="0">'I полугодие 2019'!$5:$7</definedName>
  </definedNames>
  <calcPr calcId="124519"/>
</workbook>
</file>

<file path=xl/calcChain.xml><?xml version="1.0" encoding="utf-8"?>
<calcChain xmlns="http://schemas.openxmlformats.org/spreadsheetml/2006/main">
  <c r="R49" i="1"/>
  <c r="R50"/>
  <c r="O49"/>
  <c r="R45"/>
  <c r="J9" l="1"/>
  <c r="I9"/>
  <c r="H9"/>
  <c r="G9"/>
  <c r="F9"/>
  <c r="E9"/>
  <c r="M9"/>
  <c r="L9"/>
  <c r="K9"/>
  <c r="D30"/>
  <c r="D10" l="1"/>
  <c r="R35"/>
  <c r="L45"/>
  <c r="K45"/>
  <c r="H45"/>
  <c r="G45"/>
  <c r="F45"/>
  <c r="L50" l="1"/>
  <c r="D65" l="1"/>
  <c r="C65"/>
  <c r="D68"/>
  <c r="C68"/>
  <c r="D46" l="1"/>
  <c r="C46"/>
  <c r="E45"/>
  <c r="I45"/>
  <c r="J45"/>
  <c r="D45" s="1"/>
  <c r="M45"/>
  <c r="N45"/>
  <c r="C45" l="1"/>
  <c r="O46"/>
  <c r="R69" l="1"/>
  <c r="R67" s="1"/>
  <c r="R66"/>
  <c r="R64" s="1"/>
  <c r="E50"/>
  <c r="F50"/>
  <c r="G50"/>
  <c r="H50"/>
  <c r="I50"/>
  <c r="J50"/>
  <c r="N50"/>
  <c r="K50"/>
  <c r="E58"/>
  <c r="F58"/>
  <c r="G58"/>
  <c r="H58"/>
  <c r="I58"/>
  <c r="J58"/>
  <c r="L58"/>
  <c r="L49" s="1"/>
  <c r="M58"/>
  <c r="N58"/>
  <c r="K58"/>
  <c r="N67"/>
  <c r="M67"/>
  <c r="L67"/>
  <c r="K67"/>
  <c r="J67"/>
  <c r="I67"/>
  <c r="H67"/>
  <c r="G67"/>
  <c r="F67"/>
  <c r="E67"/>
  <c r="E64"/>
  <c r="F64"/>
  <c r="G64"/>
  <c r="H64"/>
  <c r="I64"/>
  <c r="J64"/>
  <c r="K64"/>
  <c r="M64"/>
  <c r="N64"/>
  <c r="L64"/>
  <c r="C50" l="1"/>
  <c r="D50"/>
  <c r="H49"/>
  <c r="N63"/>
  <c r="I49"/>
  <c r="E49"/>
  <c r="N49"/>
  <c r="J49"/>
  <c r="F49"/>
  <c r="G49"/>
  <c r="D67"/>
  <c r="J63"/>
  <c r="F63"/>
  <c r="G63"/>
  <c r="L63"/>
  <c r="C67"/>
  <c r="M63"/>
  <c r="H63"/>
  <c r="I63"/>
  <c r="C64"/>
  <c r="D64"/>
  <c r="E63"/>
  <c r="K63"/>
  <c r="D49" l="1"/>
  <c r="O67"/>
  <c r="D63"/>
  <c r="O64"/>
  <c r="C63"/>
  <c r="O63" l="1"/>
  <c r="R19" l="1"/>
  <c r="R26" l="1"/>
  <c r="R25"/>
  <c r="R48" l="1"/>
  <c r="R47"/>
  <c r="R62" l="1"/>
  <c r="R58" s="1"/>
  <c r="D61"/>
  <c r="C61"/>
  <c r="D59"/>
  <c r="C59"/>
  <c r="D58"/>
  <c r="C58"/>
  <c r="R57"/>
  <c r="D56"/>
  <c r="C56"/>
  <c r="R55"/>
  <c r="D54"/>
  <c r="C54"/>
  <c r="R53"/>
  <c r="R52"/>
  <c r="D51"/>
  <c r="C51"/>
  <c r="R44"/>
  <c r="D43"/>
  <c r="C43"/>
  <c r="R42"/>
  <c r="D41"/>
  <c r="C41"/>
  <c r="R40"/>
  <c r="R39"/>
  <c r="D38"/>
  <c r="C38"/>
  <c r="R37"/>
  <c r="D36"/>
  <c r="C36"/>
  <c r="R34"/>
  <c r="D33"/>
  <c r="C33"/>
  <c r="R32"/>
  <c r="R31"/>
  <c r="C30"/>
  <c r="R29"/>
  <c r="R28"/>
  <c r="D27"/>
  <c r="C27"/>
  <c r="R24"/>
  <c r="R23"/>
  <c r="R22"/>
  <c r="R21"/>
  <c r="D20"/>
  <c r="C20"/>
  <c r="R18"/>
  <c r="D17"/>
  <c r="C17"/>
  <c r="R16"/>
  <c r="R15"/>
  <c r="R14"/>
  <c r="R13"/>
  <c r="R12"/>
  <c r="R11"/>
  <c r="C10"/>
  <c r="C9" l="1"/>
  <c r="D9"/>
  <c r="O9" s="1"/>
  <c r="O17"/>
  <c r="O36"/>
  <c r="R9"/>
  <c r="O54"/>
  <c r="O43"/>
  <c r="O27"/>
  <c r="O20"/>
  <c r="O56"/>
  <c r="O51"/>
  <c r="O45"/>
  <c r="O33"/>
  <c r="O10"/>
  <c r="O38"/>
  <c r="O41"/>
  <c r="K49"/>
  <c r="C49" s="1"/>
  <c r="O30"/>
  <c r="O50"/>
  <c r="O58"/>
</calcChain>
</file>

<file path=xl/sharedStrings.xml><?xml version="1.0" encoding="utf-8"?>
<sst xmlns="http://schemas.openxmlformats.org/spreadsheetml/2006/main" count="111" uniqueCount="85">
  <si>
    <t>№ п/п</t>
  </si>
  <si>
    <t>Объемы финансирования (тыс. рублей)</t>
  </si>
  <si>
    <t>Целевые показатели</t>
  </si>
  <si>
    <t>Всего</t>
  </si>
  <si>
    <t>Областной бюджет</t>
  </si>
  <si>
    <t>Бюджет города Челябинска</t>
  </si>
  <si>
    <t>Бюджет района</t>
  </si>
  <si>
    <t>план</t>
  </si>
  <si>
    <t>факт</t>
  </si>
  <si>
    <t>Количество культурно-массовых мероприятий для досуга и развития самодеятельного художественного творчества (ед.)</t>
  </si>
  <si>
    <t>Охват культурно-массовыми мероприятиями жителей района (тыс. чел.)</t>
  </si>
  <si>
    <t>Количество физкультурно-оздоровительных и спортивно-массовых мероприятий для различных групп населения района (ед.)</t>
  </si>
  <si>
    <t>Количество культурно-массовых и гражданско-патриотических мероприятий, целевой аудиторией которых является молодежь района (ед.)</t>
  </si>
  <si>
    <t>Охват детей и молодежи района проводимыми мероприятиями (тыс. чел.)</t>
  </si>
  <si>
    <t>Доля судебных актов об отказе в исковых требованиях по судебным делам (спорам) о взыскании денежных средств с администрации района, от общего числа дел данной категории (%)</t>
  </si>
  <si>
    <t>Количество принятых администрацией района правовых актов (ед.)</t>
  </si>
  <si>
    <t>Доля рассмотренных устных и письменных обращений граждан, за которыми не последовали повторные обращения по тем же вопросам, от общего количества обращений (%)</t>
  </si>
  <si>
    <t>Доля средств бюджета района, направленных на заключение муниципальных контрактов, по итогам проведения конкурентных процедур, в общем объеме средств бюджета района, направленных на заключение муниципальных контрактов (%)</t>
  </si>
  <si>
    <t>Количество мест на сельскохозяйственных и специализированных продовольственных рынках (ед.)</t>
  </si>
  <si>
    <t>Количество проведенных семинаров, совещаний, «круглых столов» и иных мероприятий для субъектов малого и среднего предпринимательства (ед.)</t>
  </si>
  <si>
    <t>Внебюд-жетные средства</t>
  </si>
  <si>
    <t>Организация благоустройства территории района и обеспечение жизнедеятельности территории района</t>
  </si>
  <si>
    <t>Создание условий и обеспечение деятельности администрации района</t>
  </si>
  <si>
    <t>Оценка испол-нения</t>
  </si>
  <si>
    <t>Количество заседаний, проведенных комитетами территориального общественного самоуправления (ед.)</t>
  </si>
  <si>
    <t>Организационно-воспитательная работа с детьми и молодежью</t>
  </si>
  <si>
    <t>Организация и проведение культурно-массовых мероприятий для различных групп населения</t>
  </si>
  <si>
    <t>Организация и проведение спортивно-массовых мероприятий для различных групп населения</t>
  </si>
  <si>
    <t>Наименование муниципальной программы, мероприятия муниципальной программы, целевого показателя (ед. изм.)</t>
  </si>
  <si>
    <t>1.</t>
  </si>
  <si>
    <t>2.</t>
  </si>
  <si>
    <t>3.</t>
  </si>
  <si>
    <t>4.</t>
  </si>
  <si>
    <t>5.</t>
  </si>
  <si>
    <t>6.</t>
  </si>
  <si>
    <t>7.</t>
  </si>
  <si>
    <t>8.</t>
  </si>
  <si>
    <t>Обеспечение первичных мер пожарной безопасности</t>
  </si>
  <si>
    <t>Количество совещаний, проведенных администрацией района по вопросам обеспечения первичных мер пожарной безопасности</t>
  </si>
  <si>
    <t>Количество муниципальных служащих, прошедших обучение на курсах повышения квалификации по краткосрочным программам (человек)</t>
  </si>
  <si>
    <t>Количество муниципальных служащих, прошедших обучение на обучающих семинарах (человек)</t>
  </si>
  <si>
    <t>Количество муниципальных служащих, прошедших диспансеризацию (человек)</t>
  </si>
  <si>
    <t>Количество получателей пенсий за выслугу лет лицами, замещавшими должности муниципальной службы в органах местного самоуправления Ленинского района города Челябинска (человек)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</si>
  <si>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</si>
  <si>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</si>
  <si>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 xml:space="preserve">Организация выплаты пенсий за выслугу лет лицам, замещавшим должности муниципальной службы в органах местного самоуправления Ленинского района города Челябинска </t>
  </si>
  <si>
    <t>Исполнитель - администрация Ленинского района города Челябинска</t>
  </si>
  <si>
    <t>Исполнитель - Совет депутатов Ленинского района города Челябинска</t>
  </si>
  <si>
    <t xml:space="preserve">Информация о реализации муниципальных программ Ленинского района города Челябинска </t>
  </si>
  <si>
    <t>9.</t>
  </si>
  <si>
    <t>Оказание поддержки добровольным формированиям населения по охране порядка</t>
  </si>
  <si>
    <t>10.</t>
  </si>
  <si>
    <t>Содействие уполномоченным органам в профилактике терроризма и экстремизма</t>
  </si>
  <si>
    <t xml:space="preserve">Содействие уполномоченным органам в предупреждении чрезвычайных ситуаций </t>
  </si>
  <si>
    <t>Площадь территории района, подлежащая содержанию и благоустройству (тыс. кв. м)</t>
  </si>
  <si>
    <t>Площадь цветочного оформления (кв. м)</t>
  </si>
  <si>
    <t>Площадь благоустроенных газонов на территории района (тыс. кв. м)</t>
  </si>
  <si>
    <t>Площадь объектов благоустройства района, подлежащая ремонту (тыс. кв. м)</t>
  </si>
  <si>
    <t>Количество благоустроенных общественных территорий (ед.)</t>
  </si>
  <si>
    <t>Площадь благоустроенных общественных территорий (тыс. кв. м)</t>
  </si>
  <si>
    <t>I</t>
  </si>
  <si>
    <t>II</t>
  </si>
  <si>
    <t>III</t>
  </si>
  <si>
    <t>Количество действующих добровольных формирований населения (ед.)</t>
  </si>
  <si>
    <t>Количество совещаний, собраний, встреч и иных мероприятий по вопросам профилактики терроризма и экстремизма (ед.)</t>
  </si>
  <si>
    <t>Количество встреч, собраний и иных мероприятий по вопросам предупреждения и ликвидации последствий чрезвычайных ситуаций (ед.)</t>
  </si>
  <si>
    <t>Площадь благоустроенных детских площадок и иных мест массового отдыха жителей района (тыс. кв. м)</t>
  </si>
  <si>
    <t>Количество проведенных муниципальных выборов (ед.)</t>
  </si>
  <si>
    <t>Федеральный бюджет</t>
  </si>
  <si>
    <t>IV</t>
  </si>
  <si>
    <t>Организация обучения муниципальных служащих органов местного самоуправления Ленинского района города Челябинска по вопросам противодействия корупци</t>
  </si>
  <si>
    <t>Количество муниципальных служащих, прошедших обучение по вопросам противодействия коррупции</t>
  </si>
  <si>
    <t>Благоустройство парка «Плодушка» (1 этап) в районе улиц Энергетиков, Гранитная, Агалакова, Бобруйская</t>
  </si>
  <si>
    <t>Муниципальная программа «Противодействие коррупции в Ленинском районе города Челябинска на 2018-2020 годы»</t>
  </si>
  <si>
    <t>Начальник отдела экономики и финансов</t>
  </si>
  <si>
    <t>О. Н. Бакшеванова</t>
  </si>
  <si>
    <t>Муниципальная программа «Повышение эффективности исполнения полномочий администрации Ленинского района города Челябинска на 2020–2022 годы»</t>
  </si>
  <si>
    <t>Количество проведенных рейдов и иных профилактических акций, проведенных добровольными формированиями населения по охране общественного порядка (ед.)</t>
  </si>
  <si>
    <t>Количество деревьев на территории района, подлежащих санитарной и омолаживающей обрезке (ед.)</t>
  </si>
  <si>
    <t>Обеспечение осуществления населением местного самоуправления</t>
  </si>
  <si>
    <t>Количество жителей, вовлеченных в занятия физической культурой по месту жительства (тыс.чел)</t>
  </si>
  <si>
    <t>Муниципальная программа «Формирование современной городской среды в Ленинском районе города Челябинска на 2020 год»</t>
  </si>
  <si>
    <t>Муниципальная программа «Развитие муниципальной службы в Ленинском районе города Челябинска на 2020-2022 годы»</t>
  </si>
  <si>
    <t xml:space="preserve">           (нарастающим итогом)</t>
  </si>
  <si>
    <t xml:space="preserve">                                                                                                                                 по итогам   I полугодия 2020 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</si>
</sst>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0"/>
  </numFmts>
  <fonts count="1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0" fillId="0" borderId="0" xfId="0" applyFill="1"/>
    <xf numFmtId="0" fontId="8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/>
    <xf numFmtId="0" fontId="10" fillId="2" borderId="0" xfId="0" applyFont="1" applyFill="1" applyAlignment="1">
      <alignment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vertical="top" wrapText="1"/>
    </xf>
    <xf numFmtId="165" fontId="6" fillId="2" borderId="1" xfId="1" applyNumberFormat="1" applyFont="1" applyFill="1" applyBorder="1" applyAlignment="1">
      <alignment vertical="top" wrapText="1"/>
    </xf>
    <xf numFmtId="166" fontId="4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4" fontId="12" fillId="2" borderId="1" xfId="0" applyNumberFormat="1" applyFont="1" applyFill="1" applyBorder="1" applyAlignment="1">
      <alignment vertical="top" wrapText="1"/>
    </xf>
    <xf numFmtId="165" fontId="8" fillId="2" borderId="1" xfId="1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4" fontId="8" fillId="2" borderId="1" xfId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165" fontId="3" fillId="2" borderId="1" xfId="1" applyNumberFormat="1" applyFont="1" applyFill="1" applyBorder="1" applyAlignment="1">
      <alignment horizontal="center" vertical="top" wrapText="1"/>
    </xf>
    <xf numFmtId="10" fontId="8" fillId="2" borderId="1" xfId="1" applyNumberFormat="1" applyFont="1" applyFill="1" applyBorder="1" applyAlignment="1">
      <alignment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10" fontId="6" fillId="2" borderId="1" xfId="1" applyNumberFormat="1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4" fontId="13" fillId="2" borderId="1" xfId="0" applyNumberFormat="1" applyFont="1" applyFill="1" applyBorder="1" applyAlignment="1">
      <alignment vertical="top" wrapText="1"/>
    </xf>
    <xf numFmtId="4" fontId="11" fillId="2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topLeftCell="A2" workbookViewId="0">
      <pane xSplit="2" ySplit="7" topLeftCell="C29" activePane="bottomRight" state="frozen"/>
      <selection activeCell="A2" sqref="A2"/>
      <selection pane="topRight" activeCell="C2" sqref="C2"/>
      <selection pane="bottomLeft" activeCell="A9" sqref="A9"/>
      <selection pane="bottomRight" activeCell="E4" sqref="E4"/>
    </sheetView>
  </sheetViews>
  <sheetFormatPr defaultRowHeight="15"/>
  <cols>
    <col min="1" max="1" width="3.85546875" customWidth="1"/>
    <col min="2" max="2" width="44.7109375" customWidth="1"/>
    <col min="3" max="3" width="13.7109375" customWidth="1"/>
    <col min="4" max="5" width="11" bestFit="1" customWidth="1"/>
    <col min="6" max="6" width="9.140625" customWidth="1"/>
    <col min="7" max="7" width="9.85546875" bestFit="1" customWidth="1"/>
    <col min="8" max="8" width="7.42578125" customWidth="1"/>
    <col min="9" max="10" width="5.85546875" customWidth="1"/>
    <col min="11" max="11" width="11.28515625" bestFit="1" customWidth="1"/>
    <col min="12" max="12" width="10.28515625" customWidth="1"/>
    <col min="13" max="13" width="7.5703125" customWidth="1"/>
    <col min="14" max="14" width="5.140625" customWidth="1"/>
    <col min="15" max="15" width="8.140625" customWidth="1"/>
    <col min="16" max="16" width="8.28515625" style="6" customWidth="1"/>
    <col min="17" max="17" width="8.140625" style="20" bestFit="1" customWidth="1"/>
    <col min="18" max="18" width="8" customWidth="1"/>
  </cols>
  <sheetData>
    <row r="1" spans="1:19" ht="18.75">
      <c r="A1" s="3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19"/>
      <c r="R1" s="4"/>
    </row>
    <row r="2" spans="1:19" ht="18.75">
      <c r="A2" s="50" t="s">
        <v>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9" ht="15.75">
      <c r="A3" s="52" t="s">
        <v>83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9" ht="27.75" customHeight="1">
      <c r="A4" s="2"/>
    </row>
    <row r="5" spans="1:19">
      <c r="A5" s="53" t="s">
        <v>0</v>
      </c>
      <c r="B5" s="53" t="s">
        <v>28</v>
      </c>
      <c r="C5" s="53" t="s">
        <v>1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 t="s">
        <v>23</v>
      </c>
      <c r="P5" s="53" t="s">
        <v>2</v>
      </c>
      <c r="Q5" s="53"/>
      <c r="R5" s="53" t="s">
        <v>23</v>
      </c>
    </row>
    <row r="6" spans="1:19" ht="46.5" customHeight="1">
      <c r="A6" s="53"/>
      <c r="B6" s="53"/>
      <c r="C6" s="53" t="s">
        <v>3</v>
      </c>
      <c r="D6" s="53"/>
      <c r="E6" s="53" t="s">
        <v>68</v>
      </c>
      <c r="F6" s="53"/>
      <c r="G6" s="53" t="s">
        <v>4</v>
      </c>
      <c r="H6" s="53"/>
      <c r="I6" s="53" t="s">
        <v>5</v>
      </c>
      <c r="J6" s="53"/>
      <c r="K6" s="53" t="s">
        <v>6</v>
      </c>
      <c r="L6" s="53"/>
      <c r="M6" s="53" t="s">
        <v>20</v>
      </c>
      <c r="N6" s="53"/>
      <c r="O6" s="53"/>
      <c r="P6" s="53"/>
      <c r="Q6" s="53"/>
      <c r="R6" s="53"/>
    </row>
    <row r="7" spans="1:19" ht="19.5" customHeight="1">
      <c r="A7" s="53"/>
      <c r="B7" s="53"/>
      <c r="C7" s="11" t="s">
        <v>7</v>
      </c>
      <c r="D7" s="11" t="s">
        <v>8</v>
      </c>
      <c r="E7" s="11" t="s">
        <v>7</v>
      </c>
      <c r="F7" s="11" t="s">
        <v>8</v>
      </c>
      <c r="G7" s="11" t="s">
        <v>7</v>
      </c>
      <c r="H7" s="11" t="s">
        <v>8</v>
      </c>
      <c r="I7" s="11" t="s">
        <v>7</v>
      </c>
      <c r="J7" s="11" t="s">
        <v>8</v>
      </c>
      <c r="K7" s="11" t="s">
        <v>7</v>
      </c>
      <c r="L7" s="11" t="s">
        <v>8</v>
      </c>
      <c r="M7" s="11" t="s">
        <v>7</v>
      </c>
      <c r="N7" s="11" t="s">
        <v>8</v>
      </c>
      <c r="O7" s="53"/>
      <c r="P7" s="11" t="s">
        <v>7</v>
      </c>
      <c r="Q7" s="15" t="s">
        <v>8</v>
      </c>
      <c r="R7" s="53"/>
    </row>
    <row r="8" spans="1:1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5">
        <v>17</v>
      </c>
      <c r="R8" s="11">
        <v>18</v>
      </c>
    </row>
    <row r="9" spans="1:19" ht="58.5" customHeight="1">
      <c r="A9" s="31" t="s">
        <v>60</v>
      </c>
      <c r="B9" s="32" t="s">
        <v>76</v>
      </c>
      <c r="C9" s="33">
        <f t="shared" ref="C9:K9" si="0">C10+C17+C20+C27+C30+C33+C36+C38+C41+C43</f>
        <v>165388.4</v>
      </c>
      <c r="D9" s="33">
        <f t="shared" si="0"/>
        <v>34254.576000000001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165388.4</v>
      </c>
      <c r="L9" s="33">
        <f>L10+L17+L20+L27++L30+L33+L36+L38+L41+L43</f>
        <v>34254.576000000001</v>
      </c>
      <c r="M9" s="33">
        <f>M10+M17+M20+M27+M30+M33+M36+M38+M41+M43</f>
        <v>0</v>
      </c>
      <c r="N9" s="33">
        <v>0</v>
      </c>
      <c r="O9" s="34">
        <f>D9/C9</f>
        <v>0.20711595250936585</v>
      </c>
      <c r="P9" s="35"/>
      <c r="Q9" s="13"/>
      <c r="R9" s="36">
        <f>(R11+R12+R13+R14+R15+R16+R18+R19+R21+R22+R23+R24+R25+R26+R28+R29+R31+R32+R34+R37+R39+R40+R42+R44)/24</f>
        <v>0.53051422123347214</v>
      </c>
      <c r="S9" s="10"/>
    </row>
    <row r="10" spans="1:19" ht="30">
      <c r="A10" s="15" t="s">
        <v>29</v>
      </c>
      <c r="B10" s="37" t="s">
        <v>22</v>
      </c>
      <c r="C10" s="28">
        <f>E10+G10+I10+K10+M10</f>
        <v>37000</v>
      </c>
      <c r="D10" s="28">
        <f>F10+H10+J10+L10+N10</f>
        <v>15814</v>
      </c>
      <c r="E10" s="28"/>
      <c r="F10" s="28"/>
      <c r="G10" s="28"/>
      <c r="H10" s="28"/>
      <c r="I10" s="28"/>
      <c r="J10" s="28"/>
      <c r="K10" s="28">
        <v>37000</v>
      </c>
      <c r="L10" s="28">
        <v>15814</v>
      </c>
      <c r="M10" s="28">
        <v>0</v>
      </c>
      <c r="N10" s="28">
        <v>0</v>
      </c>
      <c r="O10" s="38">
        <f>D10/C10</f>
        <v>0.42740540540540539</v>
      </c>
      <c r="P10" s="15"/>
      <c r="Q10" s="14"/>
      <c r="R10" s="16"/>
    </row>
    <row r="11" spans="1:19" s="22" customFormat="1" ht="86.25" customHeight="1">
      <c r="A11" s="15"/>
      <c r="B11" s="24" t="s">
        <v>14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15">
        <v>75</v>
      </c>
      <c r="Q11" s="15">
        <v>100</v>
      </c>
      <c r="R11" s="16">
        <f t="shared" ref="R11:R19" si="1">Q11/P11</f>
        <v>1.3333333333333333</v>
      </c>
    </row>
    <row r="12" spans="1:19" s="22" customFormat="1" ht="30">
      <c r="A12" s="15"/>
      <c r="B12" s="24" t="s">
        <v>15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15">
        <v>630</v>
      </c>
      <c r="Q12" s="15">
        <v>295</v>
      </c>
      <c r="R12" s="16">
        <f t="shared" si="1"/>
        <v>0.46825396825396826</v>
      </c>
    </row>
    <row r="13" spans="1:19" s="22" customFormat="1" ht="60.75" customHeight="1">
      <c r="A13" s="15"/>
      <c r="B13" s="24" t="s">
        <v>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15">
        <v>99.8</v>
      </c>
      <c r="Q13" s="15">
        <v>100</v>
      </c>
      <c r="R13" s="16">
        <f t="shared" si="1"/>
        <v>1.0020040080160322</v>
      </c>
    </row>
    <row r="14" spans="1:19" s="22" customFormat="1" ht="91.5" customHeight="1">
      <c r="A14" s="15"/>
      <c r="B14" s="24" t="s">
        <v>17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15">
        <v>90</v>
      </c>
      <c r="Q14" s="49">
        <v>63</v>
      </c>
      <c r="R14" s="16">
        <f t="shared" si="1"/>
        <v>0.7</v>
      </c>
    </row>
    <row r="15" spans="1:19" s="22" customFormat="1" ht="45">
      <c r="A15" s="15"/>
      <c r="B15" s="24" t="s">
        <v>18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15">
        <v>416</v>
      </c>
      <c r="Q15" s="15">
        <v>416</v>
      </c>
      <c r="R15" s="16">
        <f t="shared" si="1"/>
        <v>1</v>
      </c>
    </row>
    <row r="16" spans="1:19" s="22" customFormat="1" ht="60">
      <c r="A16" s="15"/>
      <c r="B16" s="24" t="s">
        <v>19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15">
        <v>16</v>
      </c>
      <c r="Q16" s="15">
        <v>9</v>
      </c>
      <c r="R16" s="16">
        <f t="shared" si="1"/>
        <v>0.5625</v>
      </c>
    </row>
    <row r="17" spans="1:18" ht="30">
      <c r="A17" s="15" t="s">
        <v>30</v>
      </c>
      <c r="B17" s="37" t="s">
        <v>79</v>
      </c>
      <c r="C17" s="28">
        <f>E17+G17+I17+K17+M17</f>
        <v>1530.2</v>
      </c>
      <c r="D17" s="28">
        <f>F17+H17+J17+L17+N17</f>
        <v>4.9939999999999998</v>
      </c>
      <c r="E17" s="28"/>
      <c r="F17" s="28"/>
      <c r="G17" s="28"/>
      <c r="H17" s="28"/>
      <c r="I17" s="28"/>
      <c r="J17" s="28"/>
      <c r="K17" s="28">
        <v>1530.2</v>
      </c>
      <c r="L17" s="28">
        <v>4.9939999999999998</v>
      </c>
      <c r="M17" s="28"/>
      <c r="N17" s="28"/>
      <c r="O17" s="38">
        <f>D17/C17</f>
        <v>3.2636256698470784E-3</v>
      </c>
      <c r="P17" s="15"/>
      <c r="Q17" s="14"/>
      <c r="R17" s="16"/>
    </row>
    <row r="18" spans="1:18" s="12" customFormat="1" ht="51" customHeight="1">
      <c r="A18" s="15"/>
      <c r="B18" s="24" t="s">
        <v>24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15">
        <v>128</v>
      </c>
      <c r="Q18" s="15">
        <v>68</v>
      </c>
      <c r="R18" s="16">
        <f t="shared" si="1"/>
        <v>0.53125</v>
      </c>
    </row>
    <row r="19" spans="1:18" s="22" customFormat="1" ht="30">
      <c r="A19" s="15"/>
      <c r="B19" s="24" t="s">
        <v>67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15">
        <v>1</v>
      </c>
      <c r="Q19" s="15">
        <v>0</v>
      </c>
      <c r="R19" s="16">
        <f t="shared" si="1"/>
        <v>0</v>
      </c>
    </row>
    <row r="20" spans="1:18" s="12" customFormat="1" ht="45">
      <c r="A20" s="23" t="s">
        <v>31</v>
      </c>
      <c r="B20" s="37" t="s">
        <v>21</v>
      </c>
      <c r="C20" s="28">
        <f>E20+G20+I20+K20+M20</f>
        <v>121046.7</v>
      </c>
      <c r="D20" s="28">
        <f>F20+H20+J20+L20+N20</f>
        <v>17836.240000000002</v>
      </c>
      <c r="E20" s="28"/>
      <c r="F20" s="28"/>
      <c r="G20" s="28"/>
      <c r="H20" s="28"/>
      <c r="I20" s="28"/>
      <c r="J20" s="28"/>
      <c r="K20" s="39">
        <v>121046.7</v>
      </c>
      <c r="L20" s="39">
        <v>17836.240000000002</v>
      </c>
      <c r="M20" s="28"/>
      <c r="N20" s="28"/>
      <c r="O20" s="38">
        <f>D20/C20</f>
        <v>0.14735007232745712</v>
      </c>
      <c r="P20" s="15"/>
      <c r="Q20" s="14"/>
      <c r="R20" s="40"/>
    </row>
    <row r="21" spans="1:18" s="22" customFormat="1" ht="33.75" customHeight="1">
      <c r="A21" s="23"/>
      <c r="B21" s="24" t="s">
        <v>54</v>
      </c>
      <c r="C21" s="25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>
        <v>865.52</v>
      </c>
      <c r="Q21" s="27">
        <v>865.52</v>
      </c>
      <c r="R21" s="16">
        <f>Q21/P21</f>
        <v>1</v>
      </c>
    </row>
    <row r="22" spans="1:18" s="22" customFormat="1" ht="30">
      <c r="A22" s="23"/>
      <c r="B22" s="24" t="s">
        <v>56</v>
      </c>
      <c r="C22" s="25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>
        <v>600</v>
      </c>
      <c r="Q22" s="27">
        <v>600</v>
      </c>
      <c r="R22" s="27">
        <f t="shared" ref="R22:R48" si="2">Q22/P22</f>
        <v>1</v>
      </c>
    </row>
    <row r="23" spans="1:18" s="22" customFormat="1" ht="20.25" customHeight="1">
      <c r="A23" s="23"/>
      <c r="B23" s="24" t="s">
        <v>55</v>
      </c>
      <c r="C23" s="25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30">
        <v>1.1459999999999999</v>
      </c>
      <c r="Q23" s="16">
        <v>0</v>
      </c>
      <c r="R23" s="27">
        <f t="shared" si="2"/>
        <v>0</v>
      </c>
    </row>
    <row r="24" spans="1:18" s="22" customFormat="1" ht="44.25" customHeight="1">
      <c r="A24" s="23"/>
      <c r="B24" s="24" t="s">
        <v>78</v>
      </c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7">
        <v>923</v>
      </c>
      <c r="Q24" s="17">
        <v>0</v>
      </c>
      <c r="R24" s="27">
        <f t="shared" si="2"/>
        <v>0</v>
      </c>
    </row>
    <row r="25" spans="1:18" s="22" customFormat="1" ht="45">
      <c r="A25" s="23"/>
      <c r="B25" s="24" t="s">
        <v>66</v>
      </c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30">
        <v>177.506</v>
      </c>
      <c r="Q25" s="16">
        <v>0</v>
      </c>
      <c r="R25" s="27">
        <f t="shared" si="2"/>
        <v>0</v>
      </c>
    </row>
    <row r="26" spans="1:18" s="22" customFormat="1" ht="35.25" customHeight="1">
      <c r="A26" s="23"/>
      <c r="B26" s="24" t="s">
        <v>57</v>
      </c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6">
        <v>34.6</v>
      </c>
      <c r="Q26" s="16">
        <v>0</v>
      </c>
      <c r="R26" s="27">
        <f t="shared" si="2"/>
        <v>0</v>
      </c>
    </row>
    <row r="27" spans="1:18" ht="30">
      <c r="A27" s="23" t="s">
        <v>32</v>
      </c>
      <c r="B27" s="37" t="s">
        <v>25</v>
      </c>
      <c r="C27" s="28">
        <f>E27+G27+I27+K27+M27</f>
        <v>350</v>
      </c>
      <c r="D27" s="28">
        <f>F27+H27+J27+L27+N27</f>
        <v>90</v>
      </c>
      <c r="E27" s="26"/>
      <c r="F27" s="26"/>
      <c r="G27" s="26"/>
      <c r="H27" s="26"/>
      <c r="I27" s="26"/>
      <c r="J27" s="26"/>
      <c r="K27" s="26">
        <v>350</v>
      </c>
      <c r="L27" s="26">
        <v>90</v>
      </c>
      <c r="M27" s="26"/>
      <c r="N27" s="26"/>
      <c r="O27" s="38">
        <f>D27/C27</f>
        <v>0.25714285714285712</v>
      </c>
      <c r="P27" s="16"/>
      <c r="Q27" s="16"/>
      <c r="R27" s="40"/>
    </row>
    <row r="28" spans="1:18" ht="44.45" customHeight="1">
      <c r="A28" s="23"/>
      <c r="B28" s="24" t="s">
        <v>12</v>
      </c>
      <c r="C28" s="28"/>
      <c r="D28" s="28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38"/>
      <c r="P28" s="17">
        <v>7</v>
      </c>
      <c r="Q28" s="17">
        <v>2</v>
      </c>
      <c r="R28" s="16">
        <f t="shared" si="2"/>
        <v>0.2857142857142857</v>
      </c>
    </row>
    <row r="29" spans="1:18" ht="30">
      <c r="A29" s="23"/>
      <c r="B29" s="24" t="s">
        <v>13</v>
      </c>
      <c r="C29" s="28"/>
      <c r="D29" s="28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38"/>
      <c r="P29" s="16">
        <v>3.6</v>
      </c>
      <c r="Q29" s="16">
        <v>1.2</v>
      </c>
      <c r="R29" s="16">
        <f t="shared" si="2"/>
        <v>0.33333333333333331</v>
      </c>
    </row>
    <row r="30" spans="1:18" ht="30.75" customHeight="1">
      <c r="A30" s="23" t="s">
        <v>33</v>
      </c>
      <c r="B30" s="37" t="s">
        <v>26</v>
      </c>
      <c r="C30" s="28">
        <f>E30+G30+I30+K30+M30</f>
        <v>4622</v>
      </c>
      <c r="D30" s="28">
        <f>F30+H30+J30+L30</f>
        <v>421.09</v>
      </c>
      <c r="E30" s="26"/>
      <c r="F30" s="26"/>
      <c r="G30" s="26"/>
      <c r="H30" s="26"/>
      <c r="I30" s="26"/>
      <c r="J30" s="26"/>
      <c r="K30" s="26">
        <v>4622</v>
      </c>
      <c r="L30" s="28">
        <v>421.09</v>
      </c>
      <c r="M30" s="26"/>
      <c r="N30" s="26"/>
      <c r="O30" s="38">
        <f>D30/C30</f>
        <v>9.1105581999134572E-2</v>
      </c>
      <c r="P30" s="16"/>
      <c r="Q30" s="16"/>
      <c r="R30" s="40"/>
    </row>
    <row r="31" spans="1:18" ht="45">
      <c r="A31" s="23"/>
      <c r="B31" s="24" t="s">
        <v>9</v>
      </c>
      <c r="C31" s="25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7">
        <v>28</v>
      </c>
      <c r="Q31" s="17">
        <v>6</v>
      </c>
      <c r="R31" s="16">
        <f t="shared" si="2"/>
        <v>0.21428571428571427</v>
      </c>
    </row>
    <row r="32" spans="1:18" ht="30">
      <c r="A32" s="23"/>
      <c r="B32" s="24" t="s">
        <v>10</v>
      </c>
      <c r="C32" s="25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7">
        <v>25</v>
      </c>
      <c r="Q32" s="17">
        <v>5</v>
      </c>
      <c r="R32" s="16">
        <f t="shared" si="2"/>
        <v>0.2</v>
      </c>
    </row>
    <row r="33" spans="1:18" ht="45">
      <c r="A33" s="23" t="s">
        <v>34</v>
      </c>
      <c r="B33" s="37" t="s">
        <v>27</v>
      </c>
      <c r="C33" s="28">
        <f>E33+G33+I33+K33+M33</f>
        <v>645</v>
      </c>
      <c r="D33" s="28">
        <f>F33+H33+J33+L33+N33</f>
        <v>88.251999999999995</v>
      </c>
      <c r="E33" s="26"/>
      <c r="F33" s="26"/>
      <c r="G33" s="26"/>
      <c r="H33" s="26"/>
      <c r="I33" s="26"/>
      <c r="J33" s="26"/>
      <c r="K33" s="26">
        <v>645</v>
      </c>
      <c r="L33" s="26">
        <v>88.251999999999995</v>
      </c>
      <c r="M33" s="26"/>
      <c r="N33" s="26"/>
      <c r="O33" s="38">
        <f>D33/C33</f>
        <v>0.13682480620155038</v>
      </c>
      <c r="P33" s="17"/>
      <c r="Q33" s="17"/>
      <c r="R33" s="16"/>
    </row>
    <row r="34" spans="1:18" ht="45">
      <c r="A34" s="23"/>
      <c r="B34" s="24" t="s">
        <v>11</v>
      </c>
      <c r="C34" s="25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7">
        <v>8</v>
      </c>
      <c r="Q34" s="17">
        <v>3</v>
      </c>
      <c r="R34" s="16">
        <f t="shared" si="2"/>
        <v>0.375</v>
      </c>
    </row>
    <row r="35" spans="1:18" ht="44.25" customHeight="1">
      <c r="A35" s="23"/>
      <c r="B35" s="24" t="s">
        <v>80</v>
      </c>
      <c r="C35" s="25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7">
        <v>1</v>
      </c>
      <c r="Q35" s="16">
        <v>0.5</v>
      </c>
      <c r="R35" s="16">
        <f>Q35/P35</f>
        <v>0.5</v>
      </c>
    </row>
    <row r="36" spans="1:18" ht="30">
      <c r="A36" s="23" t="s">
        <v>35</v>
      </c>
      <c r="B36" s="37" t="s">
        <v>37</v>
      </c>
      <c r="C36" s="28">
        <f>E36+G36+I36+K36+M36</f>
        <v>10</v>
      </c>
      <c r="D36" s="28">
        <f>F36+H36+J36+L36+N36</f>
        <v>0</v>
      </c>
      <c r="E36" s="26"/>
      <c r="F36" s="26"/>
      <c r="G36" s="26"/>
      <c r="H36" s="26"/>
      <c r="I36" s="26"/>
      <c r="J36" s="26"/>
      <c r="K36" s="26">
        <v>10</v>
      </c>
      <c r="L36" s="26">
        <v>0</v>
      </c>
      <c r="M36" s="26"/>
      <c r="N36" s="26"/>
      <c r="O36" s="38">
        <f>D36/C36</f>
        <v>0</v>
      </c>
      <c r="P36" s="17"/>
      <c r="Q36" s="17"/>
      <c r="R36" s="16"/>
    </row>
    <row r="37" spans="1:18" ht="60">
      <c r="A37" s="23"/>
      <c r="B37" s="24" t="s">
        <v>38</v>
      </c>
      <c r="C37" s="25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17">
        <v>20</v>
      </c>
      <c r="Q37" s="17">
        <v>6</v>
      </c>
      <c r="R37" s="16">
        <f t="shared" si="2"/>
        <v>0.3</v>
      </c>
    </row>
    <row r="38" spans="1:18" s="22" customFormat="1" ht="60" customHeight="1">
      <c r="A38" s="23" t="s">
        <v>36</v>
      </c>
      <c r="B38" s="37" t="s">
        <v>50</v>
      </c>
      <c r="C38" s="28">
        <f>E38+G38+I38+K38+M38</f>
        <v>163</v>
      </c>
      <c r="D38" s="28">
        <f>F38+H38+J38+L38+N38</f>
        <v>0</v>
      </c>
      <c r="E38" s="26"/>
      <c r="F38" s="26"/>
      <c r="G38" s="26"/>
      <c r="H38" s="26"/>
      <c r="I38" s="26"/>
      <c r="J38" s="26"/>
      <c r="K38" s="26">
        <v>163</v>
      </c>
      <c r="L38" s="26">
        <v>0</v>
      </c>
      <c r="M38" s="26"/>
      <c r="N38" s="26"/>
      <c r="O38" s="38">
        <f>D38/C38</f>
        <v>0</v>
      </c>
      <c r="P38" s="17"/>
      <c r="Q38" s="17"/>
      <c r="R38" s="16"/>
    </row>
    <row r="39" spans="1:18" ht="45.75" customHeight="1">
      <c r="A39" s="23"/>
      <c r="B39" s="24" t="s">
        <v>63</v>
      </c>
      <c r="C39" s="25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7">
        <v>3</v>
      </c>
      <c r="Q39" s="17">
        <v>3</v>
      </c>
      <c r="R39" s="16">
        <f t="shared" si="2"/>
        <v>1</v>
      </c>
    </row>
    <row r="40" spans="1:18" ht="61.5" customHeight="1">
      <c r="A40" s="23"/>
      <c r="B40" s="24" t="s">
        <v>77</v>
      </c>
      <c r="C40" s="25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7">
        <v>25</v>
      </c>
      <c r="Q40" s="17">
        <v>9</v>
      </c>
      <c r="R40" s="16">
        <f t="shared" si="2"/>
        <v>0.36</v>
      </c>
    </row>
    <row r="41" spans="1:18" ht="30">
      <c r="A41" s="23" t="s">
        <v>49</v>
      </c>
      <c r="B41" s="37" t="s">
        <v>52</v>
      </c>
      <c r="C41" s="28">
        <f>E41+G41+I41+K41+M41</f>
        <v>5</v>
      </c>
      <c r="D41" s="28">
        <f>F41+H41+J41+L41+N41</f>
        <v>0</v>
      </c>
      <c r="E41" s="26"/>
      <c r="F41" s="26"/>
      <c r="G41" s="26"/>
      <c r="H41" s="26"/>
      <c r="I41" s="26"/>
      <c r="J41" s="26"/>
      <c r="K41" s="26">
        <v>5</v>
      </c>
      <c r="L41" s="26">
        <v>0</v>
      </c>
      <c r="M41" s="26"/>
      <c r="N41" s="26"/>
      <c r="O41" s="38">
        <f>D41/C41</f>
        <v>0</v>
      </c>
      <c r="P41" s="17"/>
      <c r="Q41" s="17"/>
      <c r="R41" s="16"/>
    </row>
    <row r="42" spans="1:18" ht="45">
      <c r="A42" s="23"/>
      <c r="B42" s="24" t="s">
        <v>64</v>
      </c>
      <c r="C42" s="25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7">
        <v>5</v>
      </c>
      <c r="Q42" s="17">
        <v>2</v>
      </c>
      <c r="R42" s="16">
        <f t="shared" si="2"/>
        <v>0.4</v>
      </c>
    </row>
    <row r="43" spans="1:18" s="22" customFormat="1" ht="52.5" customHeight="1">
      <c r="A43" s="23" t="s">
        <v>51</v>
      </c>
      <c r="B43" s="37" t="s">
        <v>53</v>
      </c>
      <c r="C43" s="28">
        <f>E43+G43+I43+K43+M43</f>
        <v>16.5</v>
      </c>
      <c r="D43" s="28">
        <f>F43+H43+J43+L43+N43</f>
        <v>0</v>
      </c>
      <c r="E43" s="26"/>
      <c r="F43" s="26"/>
      <c r="G43" s="26"/>
      <c r="H43" s="26"/>
      <c r="I43" s="26"/>
      <c r="J43" s="26"/>
      <c r="K43" s="26">
        <v>16.5</v>
      </c>
      <c r="L43" s="26">
        <v>0</v>
      </c>
      <c r="M43" s="26"/>
      <c r="N43" s="26"/>
      <c r="O43" s="38">
        <f>D43/C43</f>
        <v>0</v>
      </c>
      <c r="P43" s="17"/>
      <c r="Q43" s="17"/>
      <c r="R43" s="16"/>
    </row>
    <row r="44" spans="1:18" ht="63.75" customHeight="1">
      <c r="A44" s="23"/>
      <c r="B44" s="24" t="s">
        <v>65</v>
      </c>
      <c r="C44" s="25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7">
        <v>3</v>
      </c>
      <c r="Q44" s="17">
        <v>5</v>
      </c>
      <c r="R44" s="16">
        <f t="shared" si="2"/>
        <v>1.6666666666666667</v>
      </c>
    </row>
    <row r="45" spans="1:18" s="22" customFormat="1" ht="63.75" customHeight="1">
      <c r="A45" s="31" t="s">
        <v>61</v>
      </c>
      <c r="B45" s="32" t="s">
        <v>81</v>
      </c>
      <c r="C45" s="33">
        <f>E45+G45+K45+M45</f>
        <v>30533.3</v>
      </c>
      <c r="D45" s="33">
        <f>F45+H45+J45+L45</f>
        <v>0</v>
      </c>
      <c r="E45" s="33">
        <f t="shared" ref="E45:J45" si="3">E46</f>
        <v>25352.34</v>
      </c>
      <c r="F45" s="33">
        <f>F46</f>
        <v>0</v>
      </c>
      <c r="G45" s="33">
        <f>G46</f>
        <v>4291.6400000000003</v>
      </c>
      <c r="H45" s="33">
        <f>H46</f>
        <v>0</v>
      </c>
      <c r="I45" s="33">
        <f t="shared" si="3"/>
        <v>0</v>
      </c>
      <c r="J45" s="33">
        <f t="shared" si="3"/>
        <v>0</v>
      </c>
      <c r="K45" s="33">
        <f>K46</f>
        <v>889.32</v>
      </c>
      <c r="L45" s="33">
        <f>L46</f>
        <v>0</v>
      </c>
      <c r="M45" s="33">
        <f t="shared" ref="M45:N45" si="4">M46</f>
        <v>0</v>
      </c>
      <c r="N45" s="33">
        <f t="shared" si="4"/>
        <v>0</v>
      </c>
      <c r="O45" s="41">
        <f>D45/C45</f>
        <v>0</v>
      </c>
      <c r="P45" s="35"/>
      <c r="Q45" s="13"/>
      <c r="R45" s="42">
        <f>ROUND((R47+R48)/2,1)</f>
        <v>0</v>
      </c>
    </row>
    <row r="46" spans="1:18" ht="45">
      <c r="A46" s="31"/>
      <c r="B46" s="37" t="s">
        <v>72</v>
      </c>
      <c r="C46" s="28">
        <f>E46+G46+I46+K46+M46</f>
        <v>30533.3</v>
      </c>
      <c r="D46" s="28">
        <f>F46+H46+J46+L46+N46</f>
        <v>0</v>
      </c>
      <c r="E46" s="28">
        <v>25352.34</v>
      </c>
      <c r="F46" s="28">
        <v>0</v>
      </c>
      <c r="G46" s="28">
        <v>4291.6400000000003</v>
      </c>
      <c r="H46" s="28">
        <v>0</v>
      </c>
      <c r="I46" s="28">
        <v>0</v>
      </c>
      <c r="J46" s="28">
        <v>0</v>
      </c>
      <c r="K46" s="28">
        <v>889.32</v>
      </c>
      <c r="L46" s="28">
        <v>0</v>
      </c>
      <c r="M46" s="28">
        <v>0</v>
      </c>
      <c r="N46" s="28">
        <v>0</v>
      </c>
      <c r="O46" s="43">
        <f>D46/C46</f>
        <v>0</v>
      </c>
      <c r="P46" s="35"/>
      <c r="Q46" s="13"/>
      <c r="R46" s="42"/>
    </row>
    <row r="47" spans="1:18" ht="30">
      <c r="A47" s="23"/>
      <c r="B47" s="24" t="s">
        <v>58</v>
      </c>
      <c r="C47" s="2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7">
        <v>2</v>
      </c>
      <c r="Q47" s="17">
        <v>0</v>
      </c>
      <c r="R47" s="16">
        <f t="shared" si="2"/>
        <v>0</v>
      </c>
    </row>
    <row r="48" spans="1:18" ht="30">
      <c r="A48" s="23"/>
      <c r="B48" s="24" t="s">
        <v>59</v>
      </c>
      <c r="C48" s="25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7">
        <v>14.89</v>
      </c>
      <c r="Q48" s="27">
        <v>0</v>
      </c>
      <c r="R48" s="16">
        <f t="shared" si="2"/>
        <v>0</v>
      </c>
    </row>
    <row r="49" spans="1:18" ht="57">
      <c r="A49" s="31" t="s">
        <v>62</v>
      </c>
      <c r="B49" s="32" t="s">
        <v>82</v>
      </c>
      <c r="C49" s="33">
        <f>+E49+G49+K49+N49</f>
        <v>356.3</v>
      </c>
      <c r="D49" s="33">
        <f>F49+H49+L49+N49</f>
        <v>139.19999999999999</v>
      </c>
      <c r="E49" s="33">
        <f t="shared" ref="E49:N49" si="5">E50+E58</f>
        <v>0</v>
      </c>
      <c r="F49" s="33">
        <f t="shared" si="5"/>
        <v>0</v>
      </c>
      <c r="G49" s="33">
        <f t="shared" si="5"/>
        <v>0</v>
      </c>
      <c r="H49" s="33">
        <f t="shared" si="5"/>
        <v>0</v>
      </c>
      <c r="I49" s="33">
        <f t="shared" si="5"/>
        <v>0</v>
      </c>
      <c r="J49" s="33">
        <f t="shared" si="5"/>
        <v>0</v>
      </c>
      <c r="K49" s="33">
        <f t="shared" si="5"/>
        <v>356.3</v>
      </c>
      <c r="L49" s="33">
        <f>L50+L58</f>
        <v>139.19999999999999</v>
      </c>
      <c r="M49" s="33">
        <v>0</v>
      </c>
      <c r="N49" s="33">
        <f t="shared" si="5"/>
        <v>0</v>
      </c>
      <c r="O49" s="34">
        <f>D49/C49</f>
        <v>0.3906820095425203</v>
      </c>
      <c r="P49" s="44"/>
      <c r="Q49" s="44"/>
      <c r="R49" s="45">
        <f>ROUND((R52+R53+R55+R57+R60+R62)/6,2)</f>
        <v>0.33</v>
      </c>
    </row>
    <row r="50" spans="1:18" ht="30">
      <c r="A50" s="14"/>
      <c r="B50" s="46" t="s">
        <v>46</v>
      </c>
      <c r="C50" s="47">
        <f>E50+G50+I50+K50+M50</f>
        <v>348.3</v>
      </c>
      <c r="D50" s="47">
        <f>F50+H50+J50+L50+N50</f>
        <v>134.1</v>
      </c>
      <c r="E50" s="47">
        <f t="shared" ref="E50:J50" si="6">E51+E54+E56</f>
        <v>0</v>
      </c>
      <c r="F50" s="47">
        <f t="shared" si="6"/>
        <v>0</v>
      </c>
      <c r="G50" s="47">
        <f t="shared" si="6"/>
        <v>0</v>
      </c>
      <c r="H50" s="47">
        <f t="shared" si="6"/>
        <v>0</v>
      </c>
      <c r="I50" s="47">
        <f t="shared" si="6"/>
        <v>0</v>
      </c>
      <c r="J50" s="47">
        <f t="shared" si="6"/>
        <v>0</v>
      </c>
      <c r="K50" s="47">
        <f>K51+K54+K56</f>
        <v>348.3</v>
      </c>
      <c r="L50" s="47">
        <f>L51+L54+L56</f>
        <v>134.1</v>
      </c>
      <c r="M50" s="47">
        <v>0</v>
      </c>
      <c r="N50" s="47">
        <f t="shared" ref="N50" si="7">N51+N54+N56</f>
        <v>0</v>
      </c>
      <c r="O50" s="34">
        <f>D50/C50</f>
        <v>0.38501291989664077</v>
      </c>
      <c r="P50" s="17"/>
      <c r="Q50" s="17"/>
      <c r="R50" s="48">
        <f>ROUND((R52+R53+R55+R57)/4,1)</f>
        <v>0.5</v>
      </c>
    </row>
    <row r="51" spans="1:18" ht="30">
      <c r="A51" s="23" t="s">
        <v>29</v>
      </c>
      <c r="B51" s="37" t="s">
        <v>43</v>
      </c>
      <c r="C51" s="28">
        <f>E51+G51+I51+K51+M51</f>
        <v>30</v>
      </c>
      <c r="D51" s="28">
        <f>F51+H51+J51+L51+N51</f>
        <v>6.9</v>
      </c>
      <c r="E51" s="28"/>
      <c r="F51" s="28"/>
      <c r="G51" s="28"/>
      <c r="H51" s="28"/>
      <c r="I51" s="28"/>
      <c r="J51" s="28"/>
      <c r="K51" s="28">
        <v>30</v>
      </c>
      <c r="L51" s="28">
        <v>6.9</v>
      </c>
      <c r="M51" s="28"/>
      <c r="N51" s="28"/>
      <c r="O51" s="38">
        <f>D51/C51</f>
        <v>0.23</v>
      </c>
      <c r="P51" s="17"/>
      <c r="Q51" s="17"/>
      <c r="R51" s="16"/>
    </row>
    <row r="52" spans="1:18" ht="60">
      <c r="A52" s="23"/>
      <c r="B52" s="24" t="s">
        <v>39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/>
      <c r="P52" s="17">
        <v>3</v>
      </c>
      <c r="Q52" s="17">
        <v>0</v>
      </c>
      <c r="R52" s="16">
        <f t="shared" ref="R52:R57" si="8">Q52/P52</f>
        <v>0</v>
      </c>
    </row>
    <row r="53" spans="1:18" ht="45">
      <c r="A53" s="23"/>
      <c r="B53" s="24" t="s">
        <v>40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/>
      <c r="P53" s="17">
        <v>2</v>
      </c>
      <c r="Q53" s="17">
        <v>2</v>
      </c>
      <c r="R53" s="16">
        <f t="shared" si="8"/>
        <v>1</v>
      </c>
    </row>
    <row r="54" spans="1:18" ht="30">
      <c r="A54" s="23" t="s">
        <v>30</v>
      </c>
      <c r="B54" s="37" t="s">
        <v>44</v>
      </c>
      <c r="C54" s="28">
        <f>E54+G54+I54+K54+M54</f>
        <v>64</v>
      </c>
      <c r="D54" s="28">
        <f>F54+H54+J54+L54+N54</f>
        <v>0</v>
      </c>
      <c r="E54" s="28"/>
      <c r="F54" s="28"/>
      <c r="G54" s="28"/>
      <c r="H54" s="28"/>
      <c r="I54" s="28"/>
      <c r="J54" s="28"/>
      <c r="K54" s="28">
        <v>64</v>
      </c>
      <c r="L54" s="28">
        <v>0</v>
      </c>
      <c r="M54" s="28"/>
      <c r="N54" s="28"/>
      <c r="O54" s="38">
        <f>D54/C54</f>
        <v>0</v>
      </c>
      <c r="P54" s="17"/>
      <c r="Q54" s="17"/>
      <c r="R54" s="16"/>
    </row>
    <row r="55" spans="1:18" ht="30">
      <c r="A55" s="23"/>
      <c r="B55" s="24" t="s">
        <v>41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/>
      <c r="P55" s="17">
        <v>15</v>
      </c>
      <c r="Q55" s="17">
        <v>0</v>
      </c>
      <c r="R55" s="16">
        <f t="shared" si="8"/>
        <v>0</v>
      </c>
    </row>
    <row r="56" spans="1:18" ht="75">
      <c r="A56" s="23" t="s">
        <v>31</v>
      </c>
      <c r="B56" s="37" t="s">
        <v>45</v>
      </c>
      <c r="C56" s="28">
        <f>E56+G56+I56+K56+M56</f>
        <v>254.3</v>
      </c>
      <c r="D56" s="28">
        <f>F56+H56+J56+L56+N56</f>
        <v>127.2</v>
      </c>
      <c r="E56" s="28"/>
      <c r="F56" s="28"/>
      <c r="G56" s="28"/>
      <c r="H56" s="28"/>
      <c r="I56" s="28"/>
      <c r="J56" s="28"/>
      <c r="K56" s="28">
        <v>254.3</v>
      </c>
      <c r="L56" s="28">
        <v>127.2</v>
      </c>
      <c r="M56" s="28"/>
      <c r="N56" s="28"/>
      <c r="O56" s="38">
        <f>D56/C56</f>
        <v>0.5001966181675187</v>
      </c>
      <c r="P56" s="17"/>
      <c r="Q56" s="14"/>
      <c r="R56" s="16"/>
    </row>
    <row r="57" spans="1:18" ht="75">
      <c r="A57" s="23"/>
      <c r="B57" s="24" t="s">
        <v>42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  <c r="P57" s="17">
        <v>2</v>
      </c>
      <c r="Q57" s="17">
        <v>2</v>
      </c>
      <c r="R57" s="16">
        <f t="shared" si="8"/>
        <v>1</v>
      </c>
    </row>
    <row r="58" spans="1:18" ht="80.25" customHeight="1">
      <c r="A58" s="14"/>
      <c r="B58" s="46" t="s">
        <v>47</v>
      </c>
      <c r="C58" s="47">
        <f>E58+G58+I58+K58+M58</f>
        <v>8</v>
      </c>
      <c r="D58" s="47">
        <f>F58+H58+J58+L58+N58</f>
        <v>5.0999999999999996</v>
      </c>
      <c r="E58" s="47">
        <f t="shared" ref="E58:N58" si="9">E59+E61</f>
        <v>0</v>
      </c>
      <c r="F58" s="47">
        <f t="shared" si="9"/>
        <v>0</v>
      </c>
      <c r="G58" s="47">
        <f t="shared" si="9"/>
        <v>0</v>
      </c>
      <c r="H58" s="47">
        <f t="shared" si="9"/>
        <v>0</v>
      </c>
      <c r="I58" s="47">
        <f t="shared" si="9"/>
        <v>0</v>
      </c>
      <c r="J58" s="47">
        <f t="shared" si="9"/>
        <v>0</v>
      </c>
      <c r="K58" s="47">
        <f t="shared" si="9"/>
        <v>8</v>
      </c>
      <c r="L58" s="47">
        <f t="shared" si="9"/>
        <v>5.0999999999999996</v>
      </c>
      <c r="M58" s="47">
        <f t="shared" si="9"/>
        <v>0</v>
      </c>
      <c r="N58" s="47">
        <f t="shared" si="9"/>
        <v>0</v>
      </c>
      <c r="O58" s="34">
        <f>D58/C58</f>
        <v>0.63749999999999996</v>
      </c>
      <c r="P58" s="18"/>
      <c r="Q58" s="18"/>
      <c r="R58" s="48">
        <f>ROUND((R60+R62)/2,2)</f>
        <v>0</v>
      </c>
    </row>
    <row r="59" spans="1:18" ht="30">
      <c r="A59" s="23" t="s">
        <v>29</v>
      </c>
      <c r="B59" s="37" t="s">
        <v>43</v>
      </c>
      <c r="C59" s="28">
        <f>E59+G59+I59+K59+M59</f>
        <v>0</v>
      </c>
      <c r="D59" s="28">
        <f>F59+H59+J59+L59+N59</f>
        <v>0</v>
      </c>
      <c r="E59" s="28"/>
      <c r="F59" s="28"/>
      <c r="G59" s="28"/>
      <c r="H59" s="28"/>
      <c r="I59" s="28"/>
      <c r="J59" s="28"/>
      <c r="K59" s="28">
        <v>0</v>
      </c>
      <c r="L59" s="28">
        <v>0</v>
      </c>
      <c r="M59" s="28"/>
      <c r="N59" s="28"/>
      <c r="O59" s="29"/>
      <c r="P59" s="17"/>
      <c r="Q59" s="17"/>
      <c r="R59" s="16"/>
    </row>
    <row r="60" spans="1:18" ht="60">
      <c r="A60" s="23"/>
      <c r="B60" s="24" t="s">
        <v>39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/>
      <c r="P60" s="17">
        <v>0</v>
      </c>
      <c r="Q60" s="17">
        <v>0</v>
      </c>
      <c r="R60" s="16">
        <v>0</v>
      </c>
    </row>
    <row r="61" spans="1:18" ht="30">
      <c r="A61" s="23" t="s">
        <v>30</v>
      </c>
      <c r="B61" s="37" t="s">
        <v>44</v>
      </c>
      <c r="C61" s="28">
        <f>E61+G61+I61+K61+M61</f>
        <v>8</v>
      </c>
      <c r="D61" s="28">
        <f>F61+H61+J61+L61+N61</f>
        <v>5.0999999999999996</v>
      </c>
      <c r="E61" s="28"/>
      <c r="F61" s="28"/>
      <c r="G61" s="28"/>
      <c r="H61" s="28"/>
      <c r="I61" s="28"/>
      <c r="J61" s="28"/>
      <c r="K61" s="28">
        <v>8</v>
      </c>
      <c r="L61" s="28">
        <v>5.0999999999999996</v>
      </c>
      <c r="M61" s="28"/>
      <c r="N61" s="28"/>
      <c r="O61" s="29"/>
      <c r="P61" s="17"/>
      <c r="Q61" s="17"/>
      <c r="R61" s="16"/>
    </row>
    <row r="62" spans="1:18" ht="30">
      <c r="A62" s="23"/>
      <c r="B62" s="24" t="s">
        <v>41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/>
      <c r="P62" s="17">
        <v>2</v>
      </c>
      <c r="Q62" s="17">
        <v>0</v>
      </c>
      <c r="R62" s="16">
        <f t="shared" ref="R62" si="10">Q62/P62</f>
        <v>0</v>
      </c>
    </row>
    <row r="63" spans="1:18" ht="57">
      <c r="A63" s="31" t="s">
        <v>69</v>
      </c>
      <c r="B63" s="32" t="s">
        <v>73</v>
      </c>
      <c r="C63" s="33">
        <f>E63+G63+I63+K63+M63</f>
        <v>18</v>
      </c>
      <c r="D63" s="33">
        <f t="shared" ref="D63" si="11">F63+H63+J63+L63+N63</f>
        <v>0</v>
      </c>
      <c r="E63" s="33">
        <f>E64+E67</f>
        <v>0</v>
      </c>
      <c r="F63" s="33">
        <f t="shared" ref="F63:N63" si="12">F64+F67</f>
        <v>0</v>
      </c>
      <c r="G63" s="33">
        <f t="shared" si="12"/>
        <v>0</v>
      </c>
      <c r="H63" s="33">
        <f t="shared" si="12"/>
        <v>0</v>
      </c>
      <c r="I63" s="33">
        <f t="shared" si="12"/>
        <v>0</v>
      </c>
      <c r="J63" s="33">
        <f t="shared" si="12"/>
        <v>0</v>
      </c>
      <c r="K63" s="33">
        <f t="shared" si="12"/>
        <v>18</v>
      </c>
      <c r="L63" s="33">
        <f t="shared" si="12"/>
        <v>0</v>
      </c>
      <c r="M63" s="33">
        <f t="shared" si="12"/>
        <v>0</v>
      </c>
      <c r="N63" s="33">
        <f t="shared" si="12"/>
        <v>0</v>
      </c>
      <c r="O63" s="34">
        <f>D63/C63</f>
        <v>0</v>
      </c>
      <c r="P63" s="35"/>
      <c r="Q63" s="13"/>
      <c r="R63" s="42">
        <v>0</v>
      </c>
    </row>
    <row r="64" spans="1:18" ht="41.45" customHeight="1">
      <c r="A64" s="14"/>
      <c r="B64" s="46" t="s">
        <v>46</v>
      </c>
      <c r="C64" s="47">
        <f>E64+G64+I64+K64+M64</f>
        <v>9</v>
      </c>
      <c r="D64" s="47">
        <f t="shared" ref="D64:D65" si="13">F64+H64+J64+L64+N64</f>
        <v>0</v>
      </c>
      <c r="E64" s="47">
        <f t="shared" ref="E64:K64" si="14">E65</f>
        <v>0</v>
      </c>
      <c r="F64" s="47">
        <f t="shared" si="14"/>
        <v>0</v>
      </c>
      <c r="G64" s="47">
        <f t="shared" si="14"/>
        <v>0</v>
      </c>
      <c r="H64" s="47">
        <f t="shared" si="14"/>
        <v>0</v>
      </c>
      <c r="I64" s="47">
        <f t="shared" si="14"/>
        <v>0</v>
      </c>
      <c r="J64" s="47">
        <f t="shared" si="14"/>
        <v>0</v>
      </c>
      <c r="K64" s="47">
        <f t="shared" si="14"/>
        <v>9</v>
      </c>
      <c r="L64" s="47">
        <f>L65</f>
        <v>0</v>
      </c>
      <c r="M64" s="47">
        <f t="shared" ref="M64:N64" si="15">M65</f>
        <v>0</v>
      </c>
      <c r="N64" s="47">
        <f t="shared" si="15"/>
        <v>0</v>
      </c>
      <c r="O64" s="34">
        <f>D64/C64</f>
        <v>0</v>
      </c>
      <c r="P64" s="17"/>
      <c r="Q64" s="17"/>
      <c r="R64" s="48">
        <f>R66</f>
        <v>0</v>
      </c>
    </row>
    <row r="65" spans="1:18" ht="75">
      <c r="A65" s="23"/>
      <c r="B65" s="37" t="s">
        <v>70</v>
      </c>
      <c r="C65" s="28">
        <f>E65+G65+I65+K65+M65</f>
        <v>9</v>
      </c>
      <c r="D65" s="28">
        <f t="shared" si="13"/>
        <v>0</v>
      </c>
      <c r="E65" s="28"/>
      <c r="F65" s="28"/>
      <c r="G65" s="28"/>
      <c r="H65" s="28"/>
      <c r="I65" s="28"/>
      <c r="J65" s="28"/>
      <c r="K65" s="28">
        <v>9</v>
      </c>
      <c r="L65" s="28">
        <v>0</v>
      </c>
      <c r="M65" s="28"/>
      <c r="N65" s="28"/>
      <c r="O65" s="29"/>
      <c r="P65" s="17"/>
      <c r="Q65" s="17"/>
      <c r="R65" s="16"/>
    </row>
    <row r="66" spans="1:18" ht="45">
      <c r="A66" s="23"/>
      <c r="B66" s="24" t="s">
        <v>71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9"/>
      <c r="P66" s="17">
        <v>2</v>
      </c>
      <c r="Q66" s="17">
        <v>0</v>
      </c>
      <c r="R66" s="16">
        <f t="shared" ref="R66" si="16">Q66/P66</f>
        <v>0</v>
      </c>
    </row>
    <row r="67" spans="1:18" ht="51" customHeight="1">
      <c r="A67" s="14"/>
      <c r="B67" s="46" t="s">
        <v>47</v>
      </c>
      <c r="C67" s="47">
        <f>E67+G67+I67+K67+M67</f>
        <v>9</v>
      </c>
      <c r="D67" s="47">
        <f t="shared" ref="D67" si="17">F67+H67+J67+L67+N67</f>
        <v>0</v>
      </c>
      <c r="E67" s="47">
        <f t="shared" ref="E67" si="18">E68</f>
        <v>0</v>
      </c>
      <c r="F67" s="47">
        <f t="shared" ref="F67" si="19">F68</f>
        <v>0</v>
      </c>
      <c r="G67" s="47">
        <f t="shared" ref="G67" si="20">G68</f>
        <v>0</v>
      </c>
      <c r="H67" s="47">
        <f t="shared" ref="H67" si="21">H68</f>
        <v>0</v>
      </c>
      <c r="I67" s="47">
        <f t="shared" ref="I67" si="22">I68</f>
        <v>0</v>
      </c>
      <c r="J67" s="47">
        <f t="shared" ref="J67" si="23">J68</f>
        <v>0</v>
      </c>
      <c r="K67" s="47">
        <f t="shared" ref="K67" si="24">K68</f>
        <v>9</v>
      </c>
      <c r="L67" s="47">
        <f>L68</f>
        <v>0</v>
      </c>
      <c r="M67" s="47">
        <f t="shared" ref="M67" si="25">M68</f>
        <v>0</v>
      </c>
      <c r="N67" s="47">
        <f t="shared" ref="N67" si="26">N68</f>
        <v>0</v>
      </c>
      <c r="O67" s="34">
        <f>D67/C67</f>
        <v>0</v>
      </c>
      <c r="P67" s="17"/>
      <c r="Q67" s="17"/>
      <c r="R67" s="48">
        <f>R69</f>
        <v>0</v>
      </c>
    </row>
    <row r="68" spans="1:18" ht="75">
      <c r="A68" s="23"/>
      <c r="B68" s="37" t="s">
        <v>70</v>
      </c>
      <c r="C68" s="28">
        <f>E68+G68+I68+K68+M68</f>
        <v>9</v>
      </c>
      <c r="D68" s="28">
        <f t="shared" ref="D68" si="27">F68+H68+J68+L68+N68</f>
        <v>0</v>
      </c>
      <c r="E68" s="28"/>
      <c r="F68" s="28"/>
      <c r="G68" s="28"/>
      <c r="H68" s="28"/>
      <c r="I68" s="28"/>
      <c r="J68" s="28"/>
      <c r="K68" s="28">
        <v>9</v>
      </c>
      <c r="L68" s="28">
        <v>0</v>
      </c>
      <c r="M68" s="28"/>
      <c r="N68" s="28"/>
      <c r="O68" s="29"/>
      <c r="P68" s="17"/>
      <c r="Q68" s="17"/>
      <c r="R68" s="16"/>
    </row>
    <row r="69" spans="1:18" ht="45">
      <c r="A69" s="23"/>
      <c r="B69" s="24" t="s">
        <v>71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/>
      <c r="P69" s="17">
        <v>2</v>
      </c>
      <c r="Q69" s="17">
        <v>0</v>
      </c>
      <c r="R69" s="16">
        <f t="shared" ref="R69" si="28">Q69/P69</f>
        <v>0</v>
      </c>
    </row>
    <row r="70" spans="1:18" ht="54" customHeight="1"/>
    <row r="73" spans="1:18" ht="16.5">
      <c r="A73" s="7" t="s">
        <v>74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8"/>
      <c r="Q73" s="21"/>
      <c r="R73" s="9" t="s">
        <v>75</v>
      </c>
    </row>
  </sheetData>
  <mergeCells count="14">
    <mergeCell ref="A2:R2"/>
    <mergeCell ref="A3:R3"/>
    <mergeCell ref="B5:B7"/>
    <mergeCell ref="A5:A7"/>
    <mergeCell ref="C5:N5"/>
    <mergeCell ref="P5:Q6"/>
    <mergeCell ref="R5:R7"/>
    <mergeCell ref="C6:D6"/>
    <mergeCell ref="E6:F6"/>
    <mergeCell ref="G6:H6"/>
    <mergeCell ref="I6:J6"/>
    <mergeCell ref="K6:L6"/>
    <mergeCell ref="M6:N6"/>
    <mergeCell ref="O5:O7"/>
  </mergeCells>
  <printOptions horizontalCentered="1"/>
  <pageMargins left="0" right="0" top="0.39370078740157483" bottom="0.39370078740157483" header="0" footer="0"/>
  <pageSetup paperSize="9" scale="72" fitToHeight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"/>
  <sheetViews>
    <sheetView workbookViewId="0"/>
  </sheetViews>
  <sheetFormatPr defaultRowHeight="15"/>
  <cols>
    <col min="3" max="3" width="8.85546875" style="1"/>
  </cols>
  <sheetData/>
  <printOptions horizontalCentered="1"/>
  <pageMargins left="0.70866141732283472" right="0.70866141732283472" top="0.44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I полугодие 2019</vt:lpstr>
      <vt:lpstr>Лист2</vt:lpstr>
      <vt:lpstr>Лист3</vt:lpstr>
      <vt:lpstr>'I полугодие 2019'!Заголовки_для_печати</vt:lpstr>
    </vt:vector>
  </TitlesOfParts>
  <Company>Администрация Ленинского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veselova</cp:lastModifiedBy>
  <cp:lastPrinted>2020-09-02T05:22:59Z</cp:lastPrinted>
  <dcterms:created xsi:type="dcterms:W3CDTF">2015-09-18T08:48:16Z</dcterms:created>
  <dcterms:modified xsi:type="dcterms:W3CDTF">2020-09-02T05:23:00Z</dcterms:modified>
</cp:coreProperties>
</file>